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ΠΙΝΑΚΑΣ 3" sheetId="1" r:id="rId1"/>
  </sheets>
  <calcPr calcId="125725"/>
</workbook>
</file>

<file path=xl/calcChain.xml><?xml version="1.0" encoding="utf-8"?>
<calcChain xmlns="http://schemas.openxmlformats.org/spreadsheetml/2006/main">
  <c r="M47" i="1"/>
  <c r="J47"/>
  <c r="T47"/>
  <c r="T44"/>
  <c r="T41"/>
  <c r="T38"/>
  <c r="S38"/>
  <c r="U38"/>
  <c r="T35"/>
  <c r="S35"/>
  <c r="U35"/>
  <c r="T32"/>
  <c r="S32"/>
  <c r="U32"/>
  <c r="T29"/>
  <c r="S29"/>
  <c r="U29"/>
  <c r="T26"/>
  <c r="S26"/>
  <c r="U26"/>
  <c r="T23"/>
  <c r="S23"/>
  <c r="U23"/>
  <c r="T20"/>
  <c r="S20"/>
  <c r="U20"/>
  <c r="T46"/>
  <c r="S46"/>
  <c r="U46"/>
  <c r="T43"/>
  <c r="S43"/>
  <c r="U43"/>
  <c r="T40"/>
  <c r="S40"/>
  <c r="U40"/>
  <c r="T37"/>
  <c r="S37"/>
  <c r="U37"/>
  <c r="T34"/>
  <c r="S34"/>
  <c r="U34"/>
  <c r="T31"/>
  <c r="S31"/>
  <c r="U31"/>
  <c r="T28"/>
  <c r="S28"/>
  <c r="U28"/>
  <c r="T25"/>
  <c r="S25"/>
  <c r="U25"/>
  <c r="T22"/>
  <c r="S22"/>
  <c r="U22"/>
  <c r="T19"/>
  <c r="S19"/>
  <c r="U19"/>
  <c r="P15"/>
  <c r="T16"/>
  <c r="T17"/>
  <c r="S16"/>
  <c r="S17"/>
  <c r="U15"/>
  <c r="T15"/>
  <c r="S15"/>
  <c r="U16"/>
  <c r="M43"/>
  <c r="O43"/>
  <c r="M44"/>
  <c r="S44"/>
  <c r="U44"/>
  <c r="N44"/>
  <c r="N20"/>
  <c r="N41"/>
  <c r="N38"/>
  <c r="N35"/>
  <c r="N32"/>
  <c r="N29"/>
  <c r="N26"/>
  <c r="O15"/>
  <c r="O46"/>
  <c r="O40"/>
  <c r="O37"/>
  <c r="O34"/>
  <c r="O31"/>
  <c r="O28"/>
  <c r="O25"/>
  <c r="O22"/>
  <c r="O19"/>
  <c r="O16"/>
  <c r="M40"/>
  <c r="M37"/>
  <c r="M34"/>
  <c r="M31"/>
  <c r="M17"/>
  <c r="M20"/>
  <c r="M23"/>
  <c r="M26"/>
  <c r="M29"/>
  <c r="M32"/>
  <c r="M35"/>
  <c r="M38"/>
  <c r="M41"/>
  <c r="S41"/>
  <c r="U41"/>
  <c r="J40"/>
  <c r="J43"/>
  <c r="O44"/>
  <c r="U17"/>
  <c r="N47"/>
  <c r="O29"/>
  <c r="O35"/>
  <c r="O41"/>
  <c r="O17"/>
  <c r="O20"/>
  <c r="O23"/>
  <c r="O38"/>
  <c r="O26"/>
  <c r="O32"/>
  <c r="I46"/>
  <c r="I43"/>
  <c r="I40"/>
  <c r="I37"/>
  <c r="I34"/>
  <c r="I31"/>
  <c r="I28"/>
  <c r="I25"/>
  <c r="I22"/>
  <c r="I19"/>
  <c r="H17"/>
  <c r="H20"/>
  <c r="H23"/>
  <c r="H26"/>
  <c r="H29"/>
  <c r="H32"/>
  <c r="H35"/>
  <c r="H38"/>
  <c r="H41"/>
  <c r="H44"/>
  <c r="H47"/>
  <c r="G17"/>
  <c r="G20"/>
  <c r="I16"/>
  <c r="I15"/>
  <c r="D47"/>
  <c r="P46"/>
  <c r="L46"/>
  <c r="P40"/>
  <c r="L43"/>
  <c r="P43"/>
  <c r="F43"/>
  <c r="D44"/>
  <c r="J41"/>
  <c r="F40"/>
  <c r="J37"/>
  <c r="J34"/>
  <c r="L34"/>
  <c r="J31"/>
  <c r="P37"/>
  <c r="L37"/>
  <c r="F37"/>
  <c r="P34"/>
  <c r="F34"/>
  <c r="P31"/>
  <c r="L31"/>
  <c r="F31"/>
  <c r="P28"/>
  <c r="L28"/>
  <c r="F28"/>
  <c r="P25"/>
  <c r="L25"/>
  <c r="F25"/>
  <c r="L22"/>
  <c r="F22"/>
  <c r="P19"/>
  <c r="L19"/>
  <c r="F19"/>
  <c r="J17"/>
  <c r="J20"/>
  <c r="D17"/>
  <c r="D20"/>
  <c r="L16"/>
  <c r="F16"/>
  <c r="L15"/>
  <c r="F15"/>
  <c r="Q16"/>
  <c r="R16"/>
  <c r="Q18"/>
  <c r="Q19"/>
  <c r="Q21"/>
  <c r="Q22"/>
  <c r="R22"/>
  <c r="Q24"/>
  <c r="Q25"/>
  <c r="Q27"/>
  <c r="Q28"/>
  <c r="R28"/>
  <c r="Q30"/>
  <c r="Q31"/>
  <c r="R31"/>
  <c r="Q33"/>
  <c r="Q34"/>
  <c r="R34"/>
  <c r="Q36"/>
  <c r="Q37"/>
  <c r="R37"/>
  <c r="Q39"/>
  <c r="Q40"/>
  <c r="Q42"/>
  <c r="Q43"/>
  <c r="R43"/>
  <c r="Q45"/>
  <c r="Q46"/>
  <c r="Q15"/>
  <c r="R15"/>
  <c r="E17"/>
  <c r="Q17"/>
  <c r="R17"/>
  <c r="L17"/>
  <c r="P17"/>
  <c r="R19"/>
  <c r="R25"/>
  <c r="D23"/>
  <c r="J23"/>
  <c r="L20"/>
  <c r="P20"/>
  <c r="D26"/>
  <c r="D29"/>
  <c r="P23"/>
  <c r="J26"/>
  <c r="L23"/>
  <c r="J29"/>
  <c r="L26"/>
  <c r="P26"/>
  <c r="J32"/>
  <c r="L29"/>
  <c r="L32"/>
  <c r="J35"/>
  <c r="L35"/>
  <c r="J38"/>
  <c r="L38"/>
  <c r="D32"/>
  <c r="P29"/>
  <c r="P32"/>
  <c r="D35"/>
  <c r="D38"/>
  <c r="P35"/>
  <c r="D41"/>
  <c r="P38"/>
  <c r="P41"/>
  <c r="J44"/>
  <c r="P44"/>
  <c r="L40"/>
  <c r="O47"/>
  <c r="F17"/>
  <c r="E20"/>
  <c r="Q20"/>
  <c r="R20"/>
  <c r="L41"/>
  <c r="R40"/>
  <c r="L44"/>
  <c r="P47"/>
  <c r="G23"/>
  <c r="I20"/>
  <c r="I17"/>
  <c r="F46"/>
  <c r="R46"/>
  <c r="E23"/>
  <c r="F20"/>
  <c r="L47"/>
  <c r="G26"/>
  <c r="I23"/>
  <c r="E26"/>
  <c r="Q23"/>
  <c r="R23"/>
  <c r="F23"/>
  <c r="G29"/>
  <c r="I26"/>
  <c r="E29"/>
  <c r="Q26"/>
  <c r="R26"/>
  <c r="F26"/>
  <c r="G32"/>
  <c r="I29"/>
  <c r="Q29"/>
  <c r="R29"/>
  <c r="F29"/>
  <c r="E32"/>
  <c r="G35"/>
  <c r="I32"/>
  <c r="Q32"/>
  <c r="R32"/>
  <c r="F32"/>
  <c r="E35"/>
  <c r="G38"/>
  <c r="I35"/>
  <c r="E38"/>
  <c r="Q35"/>
  <c r="R35"/>
  <c r="F35"/>
  <c r="G41"/>
  <c r="I38"/>
  <c r="Q38"/>
  <c r="R38"/>
  <c r="F38"/>
  <c r="E41"/>
  <c r="G44"/>
  <c r="I41"/>
  <c r="Q41"/>
  <c r="R41"/>
  <c r="F41"/>
  <c r="E44"/>
  <c r="I44"/>
  <c r="G47"/>
  <c r="I47"/>
  <c r="S47"/>
  <c r="U47"/>
  <c r="F44"/>
  <c r="E47"/>
  <c r="Q44"/>
  <c r="R44"/>
  <c r="F47"/>
  <c r="Q47"/>
  <c r="R47"/>
</calcChain>
</file>

<file path=xl/sharedStrings.xml><?xml version="1.0" encoding="utf-8"?>
<sst xmlns="http://schemas.openxmlformats.org/spreadsheetml/2006/main" count="68" uniqueCount="59">
  <si>
    <t>ΠΑΡΑΓΩΓΗ ΓΓΠΣ - Δ30 / Δ'</t>
  </si>
  <si>
    <t>Αναφορά D16-pin-eso-epi-proyp</t>
  </si>
  <si>
    <t>ΤΜΗΜΑ Δ΄</t>
  </si>
  <si>
    <t xml:space="preserve">ΜΗΝΑΣ </t>
  </si>
  <si>
    <t xml:space="preserve">ΕΣΟΔΑ ΠΡΟ ΜΕΙΩΣΗΣ ΕΠΙΣΤΡΟΦΩΝ              </t>
  </si>
  <si>
    <t xml:space="preserve">ΣΤΟΧΟΣ ΠΡΟΫΠΟΛΟΓΙΣΜΟΥ   (*)                           </t>
  </si>
  <si>
    <t>ΣΤΟΧΟΣ ΕΠΙΣΤΡΟΦΩΝ ΠΡΟΥΠΟΛΟΓΙΣΜΟΥ  (*)</t>
  </si>
  <si>
    <t xml:space="preserve">ΕΣΟΔΑ ΜΕΤΑ  ΤΗ ΜΕΙΩΣΗ ΤΩΝ ΕΠΙΣΤΡΟΦΩΝ               (ΚΑΘΑΡΑ ΕΣΟΔΑ)                                   </t>
  </si>
  <si>
    <t xml:space="preserve">ΣΤΟΧΟΣ ΚΑΘΑΡΩΝ ΕΣΟΔΩΝ ΠΡΟΫΠΟΛΟΓΙΣΜΟΥ (*)                         </t>
  </si>
  <si>
    <t xml:space="preserve">ΑΠΟΚΛΙΣΗ ΣΤΟΧΟΥ ΚΑΘΑΡΩΝ ΕΣΟΔΩΝ (%)                          </t>
  </si>
  <si>
    <t>(1)</t>
  </si>
  <si>
    <t>(2)</t>
  </si>
  <si>
    <t>(3)</t>
  </si>
  <si>
    <t>(4)</t>
  </si>
  <si>
    <t>(5)</t>
  </si>
  <si>
    <t>(6)</t>
  </si>
  <si>
    <t>(7)=(1)-(4)</t>
  </si>
  <si>
    <t>(8)=(2)-(5)</t>
  </si>
  <si>
    <t xml:space="preserve"> (9)=(3)-(6)</t>
  </si>
  <si>
    <t>ΙΑΝΟΥΑΡΙΟΣ</t>
  </si>
  <si>
    <t>ΦΕΒΡΟΥΑΡΙΟΣ</t>
  </si>
  <si>
    <t>2ΜΗΝΟ</t>
  </si>
  <si>
    <t>ΜΑΡΤΙΟΣ</t>
  </si>
  <si>
    <t>3ΜΗΝΟ</t>
  </si>
  <si>
    <t>ΑΠΡΙΛΙΟΣ</t>
  </si>
  <si>
    <t>4ΜΗΝΟ</t>
  </si>
  <si>
    <t>ΜΑΙΟΣ</t>
  </si>
  <si>
    <t>5ΜΗΝΟ</t>
  </si>
  <si>
    <t>ΙΟΥΝΙΟΣ</t>
  </si>
  <si>
    <t>6ΜΗΝΟ</t>
  </si>
  <si>
    <t>ΙΟΥΛΙΟΣ</t>
  </si>
  <si>
    <t>7ΜΗΝΟ</t>
  </si>
  <si>
    <t>ΑΥΓΟΥΣΤΟΣ</t>
  </si>
  <si>
    <t>8ΜΗΝΟ</t>
  </si>
  <si>
    <t>ΣΕΠΤΕΜΒΡΙΟΣ</t>
  </si>
  <si>
    <t>9ΜΗΝΟ</t>
  </si>
  <si>
    <t>ΟΚΤΩΒΡΙΟΣ</t>
  </si>
  <si>
    <t>10ΜΗΝΟ</t>
  </si>
  <si>
    <t>ΝΟΕΜΒΡΙΟΣ</t>
  </si>
  <si>
    <t>11ΜΗΝΟ</t>
  </si>
  <si>
    <t>ΔΕΚΕΜΒΡΙΟΣ</t>
  </si>
  <si>
    <t>12ΜΗΝΟ</t>
  </si>
  <si>
    <t>*    Τα ποσά των στηλών 2,5 &amp; 8 απορρέουν από τα επίσημα στοιχεία της εισηγητικής έκθεσης του Προϋπολογισμού.</t>
  </si>
  <si>
    <t>ΓΕΝ. Δ/ΝΣΗ ΦΟΡΟΛΟΓΙΚΗΣ ΔΙΟΙΚΗΣΗΣ</t>
  </si>
  <si>
    <t>ΔΙΕΥΘΥΝΣΗ ΕΙΣΠΡΑΞΕΩΝ</t>
  </si>
  <si>
    <t>ΧΡΟΝΙΚΗ ΠΕΡΙΟΔΟΣ: Μήνες από 1 έως 12 Έτος 2016</t>
  </si>
  <si>
    <t>(ποσά σε εκατ. ευρώ)</t>
  </si>
  <si>
    <t xml:space="preserve">ΕΠΙΣΤΡΟΦΕΣ                    (**)                        </t>
  </si>
  <si>
    <t xml:space="preserve">ΑΠΟΚΛΙΣΗ ΣΤΟΧΟΥ ΕΣΟΔΩΝ                          (%)              </t>
  </si>
  <si>
    <t xml:space="preserve">ΑΠΟΚΛΙΣΗ ΣΤΟΧΟΥ ΕΠΙΣΤΡΟΦΩΝ            (%)                     </t>
  </si>
  <si>
    <t xml:space="preserve"> τα οποία προέρχονται από έκτακτη χρηματοδότηση και δεν λειτουργούν ως αφαιρετικά των εσόδων.</t>
  </si>
  <si>
    <t>Ημερομηνία άντλησης δεδομένων : 03/01/2017</t>
  </si>
  <si>
    <t>ΕΛΛΗΝΙΚΗ ΔΗΜΟΚΡΑΤΙΑ</t>
  </si>
  <si>
    <t>ΑΝΕΞΑΡΤΗΤΗ ΑΡΧΗ ΔΗΜΟΣΙΩΝ ΕΣΟΔΩΝ</t>
  </si>
  <si>
    <t>** Στα ποσά των επιστροφών περιλαμβάνονται τα ποσά που αφορούν σε επιστροφές τακτικού Προϋπολογισμού και δεν περιλαμβάνονται τα ποσά επιστροφών ληξιπρόθεσμων υποχρεώσεων (1.026 εκατ.ευρώ),</t>
  </si>
  <si>
    <r>
      <rPr>
        <b/>
        <sz val="11"/>
        <color indexed="10"/>
        <rFont val="Calibri"/>
        <family val="2"/>
        <charset val="161"/>
      </rPr>
      <t xml:space="preserve">ΣΤΟΧΟΣ ΑΝΑΘΕΩΡΗΜΕΝΟΥ ΠΡΟΫΠΟΛΟΓΙΣΜΟΥ   (*)                 </t>
    </r>
    <r>
      <rPr>
        <b/>
        <sz val="11"/>
        <color indexed="8"/>
        <rFont val="Calibri"/>
        <family val="2"/>
        <charset val="161"/>
      </rPr>
      <t xml:space="preserve">          </t>
    </r>
  </si>
  <si>
    <t>ΣΤΟΧΟΣ ΕΠΙΣΤΡΟΦΩΝ ΑΝΑΘΕΩΡΗΜΕΝΟΥ ΠΡΟΥΠΟΛΟΓΙΣΜΟΥ  (*)</t>
  </si>
  <si>
    <t xml:space="preserve">ΣΤΟΧΟΣ ΚΑΘΑΡΩΝ ΕΣΟΔΩΝ ΑΝΑΘΕΩΡΗΜΕΝΟΥ ΠΡΟΫΠΟΛΟΓΙΣΜΟΥ (*)                         </t>
  </si>
  <si>
    <t>ΠΙΝΑΚΑΣ ΕΣΟΔΩΝ ΣΕ ΣΧΕΣΗ ΜΕ ΤΟΝ "ΑΝΑΘΕΩΡΗΜΕΝΟ" ΠΡΟΫΠΟΛΟΓΙΣΜΟ</t>
  </si>
</sst>
</file>

<file path=xl/styles.xml><?xml version="1.0" encoding="utf-8"?>
<styleSheet xmlns="http://schemas.openxmlformats.org/spreadsheetml/2006/main">
  <numFmts count="1">
    <numFmt numFmtId="164" formatCode="#,##0;\-#,##0;"/>
  </numFmts>
  <fonts count="21">
    <font>
      <sz val="11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sz val="16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u/>
      <sz val="11"/>
      <name val="Arial"/>
      <family val="2"/>
      <charset val="161"/>
    </font>
    <font>
      <b/>
      <sz val="14"/>
      <name val="Arial"/>
      <family val="2"/>
      <charset val="161"/>
    </font>
    <font>
      <b/>
      <sz val="11"/>
      <color indexed="10"/>
      <name val="Calibri"/>
      <family val="2"/>
      <charset val="161"/>
    </font>
    <font>
      <b/>
      <i/>
      <sz val="11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theme="5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/>
    <xf numFmtId="22" fontId="1" fillId="0" borderId="0" xfId="0" applyNumberFormat="1" applyFont="1" applyAlignment="1"/>
    <xf numFmtId="0" fontId="1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9" xfId="0" applyFont="1" applyBorder="1"/>
    <xf numFmtId="164" fontId="8" fillId="0" borderId="10" xfId="0" applyNumberFormat="1" applyFont="1" applyBorder="1"/>
    <xf numFmtId="10" fontId="8" fillId="0" borderId="11" xfId="0" applyNumberFormat="1" applyFont="1" applyBorder="1"/>
    <xf numFmtId="164" fontId="8" fillId="0" borderId="12" xfId="0" applyNumberFormat="1" applyFont="1" applyBorder="1"/>
    <xf numFmtId="0" fontId="8" fillId="0" borderId="13" xfId="0" applyFont="1" applyBorder="1"/>
    <xf numFmtId="164" fontId="8" fillId="0" borderId="14" xfId="0" applyNumberFormat="1" applyFont="1" applyBorder="1"/>
    <xf numFmtId="164" fontId="8" fillId="0" borderId="15" xfId="0" applyNumberFormat="1" applyFont="1" applyBorder="1"/>
    <xf numFmtId="0" fontId="9" fillId="0" borderId="0" xfId="0" applyFont="1"/>
    <xf numFmtId="0" fontId="9" fillId="0" borderId="13" xfId="0" applyFont="1" applyBorder="1"/>
    <xf numFmtId="164" fontId="9" fillId="0" borderId="15" xfId="0" applyNumberFormat="1" applyFont="1" applyBorder="1"/>
    <xf numFmtId="10" fontId="1" fillId="0" borderId="11" xfId="0" applyNumberFormat="1" applyFont="1" applyBorder="1"/>
    <xf numFmtId="164" fontId="9" fillId="0" borderId="14" xfId="0" applyNumberFormat="1" applyFont="1" applyBorder="1"/>
    <xf numFmtId="164" fontId="1" fillId="0" borderId="15" xfId="0" applyNumberFormat="1" applyFont="1" applyBorder="1"/>
    <xf numFmtId="164" fontId="8" fillId="0" borderId="16" xfId="0" applyNumberFormat="1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0" fontId="9" fillId="0" borderId="17" xfId="0" applyFont="1" applyBorder="1"/>
    <xf numFmtId="164" fontId="9" fillId="0" borderId="18" xfId="0" applyNumberFormat="1" applyFont="1" applyBorder="1"/>
    <xf numFmtId="164" fontId="9" fillId="0" borderId="19" xfId="0" applyNumberFormat="1" applyFont="1" applyBorder="1"/>
    <xf numFmtId="164" fontId="1" fillId="0" borderId="18" xfId="0" applyNumberFormat="1" applyFont="1" applyBorder="1"/>
    <xf numFmtId="0" fontId="9" fillId="0" borderId="0" xfId="0" applyFont="1" applyBorder="1"/>
    <xf numFmtId="164" fontId="9" fillId="0" borderId="0" xfId="0" applyNumberFormat="1" applyFont="1" applyBorder="1"/>
    <xf numFmtId="164" fontId="8" fillId="0" borderId="0" xfId="0" applyNumberFormat="1" applyFont="1" applyBorder="1"/>
    <xf numFmtId="164" fontId="1" fillId="0" borderId="0" xfId="0" applyNumberFormat="1" applyFont="1" applyBorder="1"/>
    <xf numFmtId="0" fontId="2" fillId="0" borderId="0" xfId="0" applyFont="1"/>
    <xf numFmtId="164" fontId="1" fillId="0" borderId="10" xfId="0" applyNumberFormat="1" applyFont="1" applyBorder="1"/>
    <xf numFmtId="164" fontId="1" fillId="0" borderId="2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21" xfId="0" applyNumberFormat="1" applyFont="1" applyBorder="1"/>
    <xf numFmtId="164" fontId="8" fillId="0" borderId="22" xfId="0" applyNumberFormat="1" applyFont="1" applyBorder="1"/>
    <xf numFmtId="164" fontId="8" fillId="0" borderId="23" xfId="0" applyNumberFormat="1" applyFont="1" applyBorder="1"/>
    <xf numFmtId="10" fontId="8" fillId="0" borderId="24" xfId="0" applyNumberFormat="1" applyFont="1" applyBorder="1"/>
    <xf numFmtId="10" fontId="1" fillId="0" borderId="25" xfId="0" applyNumberFormat="1" applyFont="1" applyBorder="1"/>
    <xf numFmtId="164" fontId="8" fillId="0" borderId="2" xfId="0" applyNumberFormat="1" applyFont="1" applyBorder="1"/>
    <xf numFmtId="0" fontId="13" fillId="0" borderId="0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0" fillId="0" borderId="0" xfId="0" applyFont="1" applyAlignment="1">
      <alignment horizontal="center"/>
    </xf>
    <xf numFmtId="164" fontId="8" fillId="0" borderId="26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0" fontId="8" fillId="0" borderId="27" xfId="0" applyNumberFormat="1" applyFont="1" applyBorder="1"/>
    <xf numFmtId="10" fontId="8" fillId="0" borderId="28" xfId="0" applyNumberFormat="1" applyFont="1" applyBorder="1"/>
    <xf numFmtId="10" fontId="1" fillId="0" borderId="28" xfId="0" applyNumberFormat="1" applyFont="1" applyBorder="1"/>
    <xf numFmtId="164" fontId="8" fillId="0" borderId="29" xfId="0" applyNumberFormat="1" applyFont="1" applyBorder="1"/>
    <xf numFmtId="10" fontId="1" fillId="0" borderId="30" xfId="0" applyNumberFormat="1" applyFont="1" applyBorder="1"/>
    <xf numFmtId="0" fontId="7" fillId="2" borderId="14" xfId="0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4" fontId="8" fillId="3" borderId="14" xfId="0" applyNumberFormat="1" applyFont="1" applyFill="1" applyBorder="1"/>
    <xf numFmtId="164" fontId="9" fillId="3" borderId="19" xfId="0" applyNumberFormat="1" applyFont="1" applyFill="1" applyBorder="1"/>
    <xf numFmtId="164" fontId="8" fillId="4" borderId="22" xfId="0" applyNumberFormat="1" applyFont="1" applyFill="1" applyBorder="1"/>
    <xf numFmtId="164" fontId="8" fillId="4" borderId="23" xfId="0" applyNumberFormat="1" applyFont="1" applyFill="1" applyBorder="1"/>
    <xf numFmtId="10" fontId="8" fillId="4" borderId="24" xfId="0" applyNumberFormat="1" applyFont="1" applyFill="1" applyBorder="1"/>
    <xf numFmtId="164" fontId="8" fillId="4" borderId="12" xfId="0" applyNumberFormat="1" applyFont="1" applyFill="1" applyBorder="1"/>
    <xf numFmtId="164" fontId="8" fillId="4" borderId="14" xfId="0" applyNumberFormat="1" applyFont="1" applyFill="1" applyBorder="1"/>
    <xf numFmtId="10" fontId="8" fillId="4" borderId="11" xfId="0" applyNumberFormat="1" applyFont="1" applyFill="1" applyBorder="1"/>
    <xf numFmtId="164" fontId="9" fillId="4" borderId="21" xfId="0" applyNumberFormat="1" applyFont="1" applyFill="1" applyBorder="1"/>
    <xf numFmtId="164" fontId="9" fillId="4" borderId="14" xfId="0" applyNumberFormat="1" applyFont="1" applyFill="1" applyBorder="1"/>
    <xf numFmtId="10" fontId="1" fillId="4" borderId="11" xfId="0" applyNumberFormat="1" applyFont="1" applyFill="1" applyBorder="1"/>
    <xf numFmtId="164" fontId="8" fillId="4" borderId="15" xfId="0" applyNumberFormat="1" applyFont="1" applyFill="1" applyBorder="1"/>
    <xf numFmtId="164" fontId="8" fillId="4" borderId="16" xfId="0" applyNumberFormat="1" applyFont="1" applyFill="1" applyBorder="1"/>
    <xf numFmtId="164" fontId="9" fillId="4" borderId="15" xfId="0" applyNumberFormat="1" applyFont="1" applyFill="1" applyBorder="1"/>
    <xf numFmtId="0" fontId="8" fillId="4" borderId="14" xfId="0" applyFont="1" applyFill="1" applyBorder="1"/>
    <xf numFmtId="0" fontId="8" fillId="4" borderId="16" xfId="0" applyFont="1" applyFill="1" applyBorder="1"/>
    <xf numFmtId="0" fontId="8" fillId="4" borderId="15" xfId="0" applyFont="1" applyFill="1" applyBorder="1"/>
    <xf numFmtId="0" fontId="8" fillId="4" borderId="16" xfId="0" applyFont="1" applyFill="1" applyBorder="1" applyAlignment="1">
      <alignment horizontal="center"/>
    </xf>
    <xf numFmtId="164" fontId="8" fillId="5" borderId="22" xfId="0" applyNumberFormat="1" applyFont="1" applyFill="1" applyBorder="1"/>
    <xf numFmtId="164" fontId="8" fillId="5" borderId="23" xfId="0" applyNumberFormat="1" applyFont="1" applyFill="1" applyBorder="1"/>
    <xf numFmtId="10" fontId="8" fillId="5" borderId="24" xfId="0" applyNumberFormat="1" applyFont="1" applyFill="1" applyBorder="1"/>
    <xf numFmtId="164" fontId="8" fillId="5" borderId="12" xfId="0" applyNumberFormat="1" applyFont="1" applyFill="1" applyBorder="1"/>
    <xf numFmtId="164" fontId="8" fillId="5" borderId="14" xfId="0" applyNumberFormat="1" applyFont="1" applyFill="1" applyBorder="1"/>
    <xf numFmtId="10" fontId="8" fillId="5" borderId="11" xfId="0" applyNumberFormat="1" applyFont="1" applyFill="1" applyBorder="1"/>
    <xf numFmtId="164" fontId="9" fillId="5" borderId="21" xfId="0" applyNumberFormat="1" applyFont="1" applyFill="1" applyBorder="1"/>
    <xf numFmtId="164" fontId="9" fillId="5" borderId="14" xfId="0" applyNumberFormat="1" applyFont="1" applyFill="1" applyBorder="1"/>
    <xf numFmtId="10" fontId="1" fillId="5" borderId="11" xfId="0" applyNumberFormat="1" applyFont="1" applyFill="1" applyBorder="1"/>
    <xf numFmtId="164" fontId="8" fillId="5" borderId="15" xfId="0" applyNumberFormat="1" applyFont="1" applyFill="1" applyBorder="1"/>
    <xf numFmtId="164" fontId="8" fillId="5" borderId="16" xfId="0" applyNumberFormat="1" applyFont="1" applyFill="1" applyBorder="1"/>
    <xf numFmtId="164" fontId="9" fillId="5" borderId="15" xfId="0" applyNumberFormat="1" applyFont="1" applyFill="1" applyBorder="1"/>
    <xf numFmtId="0" fontId="8" fillId="5" borderId="14" xfId="0" applyFont="1" applyFill="1" applyBorder="1"/>
    <xf numFmtId="0" fontId="8" fillId="5" borderId="16" xfId="0" applyFont="1" applyFill="1" applyBorder="1"/>
    <xf numFmtId="0" fontId="8" fillId="5" borderId="15" xfId="0" applyFont="1" applyFill="1" applyBorder="1"/>
    <xf numFmtId="164" fontId="9" fillId="5" borderId="18" xfId="0" applyNumberFormat="1" applyFont="1" applyFill="1" applyBorder="1"/>
    <xf numFmtId="164" fontId="9" fillId="5" borderId="19" xfId="0" applyNumberFormat="1" applyFont="1" applyFill="1" applyBorder="1"/>
    <xf numFmtId="10" fontId="1" fillId="5" borderId="25" xfId="0" applyNumberFormat="1" applyFont="1" applyFill="1" applyBorder="1"/>
    <xf numFmtId="0" fontId="10" fillId="0" borderId="0" xfId="0" applyFont="1" applyAlignment="1">
      <alignment horizontal="center"/>
    </xf>
    <xf numFmtId="0" fontId="19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66"/>
  <sheetViews>
    <sheetView tabSelected="1" topLeftCell="H7" workbookViewId="0">
      <selection activeCell="K19" sqref="K19"/>
    </sheetView>
  </sheetViews>
  <sheetFormatPr defaultRowHeight="15"/>
  <cols>
    <col min="1" max="1" width="1.140625" customWidth="1"/>
    <col min="2" max="2" width="12.7109375" hidden="1" customWidth="1"/>
    <col min="3" max="3" width="11" customWidth="1"/>
    <col min="4" max="4" width="14.42578125" customWidth="1"/>
    <col min="5" max="5" width="13.5703125" customWidth="1"/>
    <col min="6" max="6" width="10.85546875" customWidth="1"/>
    <col min="7" max="7" width="15.42578125" customWidth="1"/>
    <col min="8" max="8" width="18.85546875" customWidth="1"/>
    <col min="9" max="9" width="10.85546875" customWidth="1"/>
    <col min="10" max="10" width="13" customWidth="1"/>
    <col min="11" max="11" width="15" customWidth="1"/>
    <col min="12" max="12" width="13" customWidth="1"/>
    <col min="13" max="13" width="13.5703125" customWidth="1"/>
    <col min="14" max="14" width="18.85546875" customWidth="1"/>
    <col min="15" max="15" width="12.7109375" customWidth="1"/>
    <col min="16" max="17" width="14.42578125" style="2" customWidth="1"/>
    <col min="18" max="18" width="12" customWidth="1"/>
    <col min="19" max="19" width="13.140625" customWidth="1"/>
    <col min="20" max="20" width="13.5703125" customWidth="1"/>
    <col min="21" max="21" width="10.85546875" customWidth="1"/>
  </cols>
  <sheetData>
    <row r="1" spans="2:21" ht="14.25" customHeight="1">
      <c r="C1" s="1" t="s">
        <v>52</v>
      </c>
      <c r="Q1" s="3"/>
      <c r="R1" s="4" t="s">
        <v>0</v>
      </c>
    </row>
    <row r="2" spans="2:21" ht="14.25" customHeight="1">
      <c r="C2" s="1" t="s">
        <v>53</v>
      </c>
      <c r="Q2" s="3"/>
      <c r="R2" s="4"/>
    </row>
    <row r="3" spans="2:21" ht="14.25" customHeight="1">
      <c r="C3" s="1" t="s">
        <v>43</v>
      </c>
      <c r="J3" s="5"/>
      <c r="K3" s="5"/>
      <c r="L3" s="5"/>
      <c r="M3" s="5"/>
      <c r="N3" s="5"/>
      <c r="O3" s="5"/>
      <c r="P3" s="5"/>
      <c r="Q3" s="6"/>
      <c r="R3" s="4" t="s">
        <v>1</v>
      </c>
    </row>
    <row r="4" spans="2:21" ht="14.25" customHeight="1">
      <c r="C4" s="1" t="s">
        <v>44</v>
      </c>
      <c r="F4" s="116"/>
      <c r="G4" s="116"/>
      <c r="H4" s="116"/>
      <c r="I4" s="116"/>
      <c r="J4" s="116"/>
      <c r="K4" s="116"/>
      <c r="L4" s="116"/>
      <c r="M4" s="67"/>
      <c r="N4" s="67"/>
      <c r="O4" s="67"/>
      <c r="P4" s="117" t="s">
        <v>51</v>
      </c>
      <c r="Q4" s="118"/>
      <c r="R4" s="118"/>
    </row>
    <row r="5" spans="2:21" ht="14.25" customHeight="1">
      <c r="C5" s="1" t="s">
        <v>2</v>
      </c>
      <c r="D5" s="5"/>
      <c r="E5" s="120" t="s">
        <v>58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4"/>
      <c r="R5" s="7"/>
    </row>
    <row r="6" spans="2:21" ht="14.25" customHeight="1">
      <c r="D6" s="5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4"/>
      <c r="R6" s="7"/>
    </row>
    <row r="7" spans="2:21" ht="3.75" customHeight="1">
      <c r="C7" s="1"/>
      <c r="D7" s="5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4"/>
      <c r="R7" s="7"/>
    </row>
    <row r="8" spans="2:21" ht="4.5" hidden="1" customHeight="1">
      <c r="C8" s="8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9"/>
      <c r="R8" s="9"/>
    </row>
    <row r="9" spans="2:21" ht="7.5" customHeight="1">
      <c r="E9" s="10"/>
      <c r="Q9" s="11"/>
      <c r="R9" s="12"/>
    </row>
    <row r="10" spans="2:21" ht="20.25" customHeight="1">
      <c r="E10" s="121" t="s">
        <v>45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1"/>
      <c r="R10" s="12"/>
    </row>
    <row r="11" spans="2:21" ht="15.75">
      <c r="E11" s="10"/>
      <c r="F11" s="9"/>
      <c r="G11" s="9"/>
      <c r="H11" s="9"/>
      <c r="I11" s="9"/>
      <c r="Q11" s="122" t="s">
        <v>46</v>
      </c>
      <c r="R11" s="122"/>
    </row>
    <row r="12" spans="2:21" ht="4.5" customHeight="1" thickBot="1">
      <c r="E12" s="10"/>
      <c r="Q12" s="11"/>
    </row>
    <row r="13" spans="2:21" ht="90.75" customHeight="1" thickBot="1">
      <c r="C13" s="13" t="s">
        <v>3</v>
      </c>
      <c r="D13" s="13" t="s">
        <v>4</v>
      </c>
      <c r="E13" s="14" t="s">
        <v>5</v>
      </c>
      <c r="F13" s="15" t="s">
        <v>48</v>
      </c>
      <c r="G13" s="69" t="s">
        <v>4</v>
      </c>
      <c r="H13" s="70" t="s">
        <v>55</v>
      </c>
      <c r="I13" s="71" t="s">
        <v>48</v>
      </c>
      <c r="J13" s="13" t="s">
        <v>47</v>
      </c>
      <c r="K13" s="14" t="s">
        <v>6</v>
      </c>
      <c r="L13" s="16" t="s">
        <v>49</v>
      </c>
      <c r="M13" s="69" t="s">
        <v>47</v>
      </c>
      <c r="N13" s="72" t="s">
        <v>56</v>
      </c>
      <c r="O13" s="71" t="s">
        <v>49</v>
      </c>
      <c r="P13" s="13" t="s">
        <v>7</v>
      </c>
      <c r="Q13" s="14" t="s">
        <v>8</v>
      </c>
      <c r="R13" s="16" t="s">
        <v>9</v>
      </c>
      <c r="S13" s="69" t="s">
        <v>7</v>
      </c>
      <c r="T13" s="72" t="s">
        <v>57</v>
      </c>
      <c r="U13" s="78" t="s">
        <v>9</v>
      </c>
    </row>
    <row r="14" spans="2:21" s="17" customFormat="1" ht="21" customHeight="1" thickBot="1">
      <c r="C14" s="13"/>
      <c r="D14" s="18" t="s">
        <v>10</v>
      </c>
      <c r="E14" s="19" t="s">
        <v>11</v>
      </c>
      <c r="F14" s="20" t="s">
        <v>12</v>
      </c>
      <c r="G14" s="18" t="s">
        <v>10</v>
      </c>
      <c r="H14" s="19" t="s">
        <v>11</v>
      </c>
      <c r="I14" s="20" t="s">
        <v>12</v>
      </c>
      <c r="J14" s="18" t="s">
        <v>13</v>
      </c>
      <c r="K14" s="21" t="s">
        <v>14</v>
      </c>
      <c r="L14" s="20" t="s">
        <v>15</v>
      </c>
      <c r="M14" s="18"/>
      <c r="N14" s="19"/>
      <c r="O14" s="20"/>
      <c r="P14" s="18" t="s">
        <v>16</v>
      </c>
      <c r="Q14" s="21" t="s">
        <v>17</v>
      </c>
      <c r="R14" s="20" t="s">
        <v>18</v>
      </c>
      <c r="S14" s="18"/>
      <c r="T14" s="19"/>
      <c r="U14" s="79"/>
    </row>
    <row r="15" spans="2:21" s="22" customFormat="1" ht="18" customHeight="1">
      <c r="B15" s="22">
        <v>1</v>
      </c>
      <c r="C15" s="23" t="s">
        <v>19</v>
      </c>
      <c r="D15" s="55">
        <v>3906</v>
      </c>
      <c r="E15" s="56">
        <v>4007</v>
      </c>
      <c r="F15" s="57">
        <f>(D15-E15)/E15</f>
        <v>-2.5205889693037185E-2</v>
      </c>
      <c r="G15" s="98">
        <v>3906</v>
      </c>
      <c r="H15" s="99">
        <v>3946</v>
      </c>
      <c r="I15" s="100">
        <f>(G15-H15)/H15</f>
        <v>-1.0136847440446021E-2</v>
      </c>
      <c r="J15" s="55">
        <v>296</v>
      </c>
      <c r="K15" s="59">
        <v>346</v>
      </c>
      <c r="L15" s="57">
        <f>(J15-K15)/K15</f>
        <v>-0.14450867052023122</v>
      </c>
      <c r="M15" s="82">
        <v>296</v>
      </c>
      <c r="N15" s="83">
        <v>296</v>
      </c>
      <c r="O15" s="84">
        <f>(M15-N15)/N15</f>
        <v>0</v>
      </c>
      <c r="P15" s="55">
        <f>D15-J15</f>
        <v>3610</v>
      </c>
      <c r="Q15" s="56">
        <f>E15-K15</f>
        <v>3661</v>
      </c>
      <c r="R15" s="73">
        <f>(P15-Q15)/Q15</f>
        <v>-1.3930620049166894E-2</v>
      </c>
      <c r="S15" s="82">
        <f t="shared" ref="S15:T17" si="0">G15-M15</f>
        <v>3610</v>
      </c>
      <c r="T15" s="83">
        <f t="shared" si="0"/>
        <v>3650</v>
      </c>
      <c r="U15" s="87">
        <f>(S15-T15)/T15</f>
        <v>-1.0958904109589041E-2</v>
      </c>
    </row>
    <row r="16" spans="2:21" s="22" customFormat="1" ht="18" customHeight="1">
      <c r="B16" s="22">
        <v>2</v>
      </c>
      <c r="C16" s="27" t="s">
        <v>20</v>
      </c>
      <c r="D16" s="26">
        <v>4700</v>
      </c>
      <c r="E16" s="28">
        <v>4364</v>
      </c>
      <c r="F16" s="25">
        <f>(D16-E16)/E16</f>
        <v>7.6993583868011001E-2</v>
      </c>
      <c r="G16" s="101">
        <v>4700</v>
      </c>
      <c r="H16" s="102">
        <v>4699</v>
      </c>
      <c r="I16" s="103">
        <f>(G16-H16)/H16</f>
        <v>2.1281123643328368E-4</v>
      </c>
      <c r="J16" s="26">
        <v>248</v>
      </c>
      <c r="K16" s="28">
        <v>243</v>
      </c>
      <c r="L16" s="25">
        <f>(J16-K16)/K16</f>
        <v>2.0576131687242798E-2</v>
      </c>
      <c r="M16" s="85">
        <v>248</v>
      </c>
      <c r="N16" s="86">
        <v>248</v>
      </c>
      <c r="O16" s="87">
        <f>(M16-N16)/N16</f>
        <v>0</v>
      </c>
      <c r="P16" s="29">
        <v>4452</v>
      </c>
      <c r="Q16" s="24">
        <f t="shared" ref="Q16:Q47" si="1">E16-K16</f>
        <v>4121</v>
      </c>
      <c r="R16" s="74">
        <f>(P16-Q16)/Q16</f>
        <v>8.0320310604222275E-2</v>
      </c>
      <c r="S16" s="85">
        <f t="shared" si="0"/>
        <v>4452</v>
      </c>
      <c r="T16" s="86">
        <f t="shared" si="0"/>
        <v>4451</v>
      </c>
      <c r="U16" s="87">
        <f>(S16-T16)/T16</f>
        <v>2.2466861379465288E-4</v>
      </c>
    </row>
    <row r="17" spans="2:21" s="30" customFormat="1" ht="18" customHeight="1">
      <c r="B17" s="30">
        <v>2</v>
      </c>
      <c r="C17" s="31" t="s">
        <v>21</v>
      </c>
      <c r="D17" s="54">
        <f>SUM(D15:D16)</f>
        <v>8606</v>
      </c>
      <c r="E17" s="34">
        <f>SUM(E15:E16)</f>
        <v>8371</v>
      </c>
      <c r="F17" s="33">
        <f>(D17-E17)/E17</f>
        <v>2.8073109544857245E-2</v>
      </c>
      <c r="G17" s="104">
        <f>SUM(G15:G16)</f>
        <v>8606</v>
      </c>
      <c r="H17" s="105">
        <f>SUM(H15:H16)</f>
        <v>8645</v>
      </c>
      <c r="I17" s="106">
        <f>(G17-H17)/H17</f>
        <v>-4.5112781954887221E-3</v>
      </c>
      <c r="J17" s="32">
        <f>SUM(J15:J16)</f>
        <v>544</v>
      </c>
      <c r="K17" s="34">
        <v>589</v>
      </c>
      <c r="L17" s="33">
        <f>(J17-K17)/K17</f>
        <v>-7.6400679117147707E-2</v>
      </c>
      <c r="M17" s="88">
        <f>SUM(M15:M16)</f>
        <v>544</v>
      </c>
      <c r="N17" s="89">
        <v>544</v>
      </c>
      <c r="O17" s="90">
        <f>(M17-N17)/N17</f>
        <v>0</v>
      </c>
      <c r="P17" s="35">
        <f>SUM(P15:P16)</f>
        <v>8062</v>
      </c>
      <c r="Q17" s="50">
        <f t="shared" si="1"/>
        <v>7782</v>
      </c>
      <c r="R17" s="75">
        <f>(P17-Q17)/Q17</f>
        <v>3.5980467746080699E-2</v>
      </c>
      <c r="S17" s="88">
        <f t="shared" si="0"/>
        <v>8062</v>
      </c>
      <c r="T17" s="89">
        <f t="shared" si="0"/>
        <v>8101</v>
      </c>
      <c r="U17" s="90">
        <f>(S17-T17)/T17</f>
        <v>-4.8142204666090605E-3</v>
      </c>
    </row>
    <row r="18" spans="2:21" s="22" customFormat="1" ht="18" customHeight="1">
      <c r="C18" s="27"/>
      <c r="D18" s="29"/>
      <c r="E18" s="28"/>
      <c r="F18" s="36"/>
      <c r="G18" s="107"/>
      <c r="H18" s="102"/>
      <c r="I18" s="108"/>
      <c r="J18" s="29"/>
      <c r="K18" s="28"/>
      <c r="L18" s="36"/>
      <c r="M18" s="91"/>
      <c r="N18" s="86"/>
      <c r="O18" s="92"/>
      <c r="P18" s="29"/>
      <c r="Q18" s="24">
        <f t="shared" si="1"/>
        <v>0</v>
      </c>
      <c r="R18" s="76"/>
      <c r="S18" s="91"/>
      <c r="T18" s="86"/>
      <c r="U18" s="92"/>
    </row>
    <row r="19" spans="2:21" s="22" customFormat="1" ht="18" customHeight="1">
      <c r="B19" s="22">
        <v>3</v>
      </c>
      <c r="C19" s="27" t="s">
        <v>22</v>
      </c>
      <c r="D19" s="26">
        <v>3031</v>
      </c>
      <c r="E19" s="28">
        <v>2975</v>
      </c>
      <c r="F19" s="25">
        <f>(D19-E19)/E19</f>
        <v>1.8823529411764704E-2</v>
      </c>
      <c r="G19" s="101">
        <v>3031</v>
      </c>
      <c r="H19" s="102">
        <v>3060</v>
      </c>
      <c r="I19" s="103">
        <f>(G19-H19)/H19</f>
        <v>-9.4771241830065352E-3</v>
      </c>
      <c r="J19" s="26">
        <v>218</v>
      </c>
      <c r="K19" s="28">
        <v>184</v>
      </c>
      <c r="L19" s="25">
        <f>(J19-K19)/K19</f>
        <v>0.18478260869565216</v>
      </c>
      <c r="M19" s="85">
        <v>218</v>
      </c>
      <c r="N19" s="86">
        <v>218</v>
      </c>
      <c r="O19" s="87">
        <f>(M19-N19)/N19</f>
        <v>0</v>
      </c>
      <c r="P19" s="29">
        <f>D19-J19</f>
        <v>2813</v>
      </c>
      <c r="Q19" s="24">
        <f t="shared" si="1"/>
        <v>2791</v>
      </c>
      <c r="R19" s="74">
        <f>(P19-Q19)/Q19</f>
        <v>7.8824793980652088E-3</v>
      </c>
      <c r="S19" s="85">
        <f>G19-M19</f>
        <v>2813</v>
      </c>
      <c r="T19" s="86">
        <f>H19-N19</f>
        <v>2842</v>
      </c>
      <c r="U19" s="87">
        <f>(S19-T19)/T19</f>
        <v>-1.020408163265306E-2</v>
      </c>
    </row>
    <row r="20" spans="2:21" s="30" customFormat="1" ht="18" customHeight="1">
      <c r="B20" s="30">
        <v>3</v>
      </c>
      <c r="C20" s="31" t="s">
        <v>23</v>
      </c>
      <c r="D20" s="32">
        <f>D17+D19</f>
        <v>11637</v>
      </c>
      <c r="E20" s="34">
        <f>E17+E19</f>
        <v>11346</v>
      </c>
      <c r="F20" s="33">
        <f>(D20-E20)/E20</f>
        <v>2.5647805393971445E-2</v>
      </c>
      <c r="G20" s="109">
        <f>G17+G19</f>
        <v>11637</v>
      </c>
      <c r="H20" s="105">
        <f>H17+H19</f>
        <v>11705</v>
      </c>
      <c r="I20" s="106">
        <f>(G20-H20)/H20</f>
        <v>-5.8094831268688599E-3</v>
      </c>
      <c r="J20" s="32">
        <f>J17+J19</f>
        <v>762</v>
      </c>
      <c r="K20" s="34">
        <v>773</v>
      </c>
      <c r="L20" s="33">
        <f>(J20-K20)/K20</f>
        <v>-1.4230271668822769E-2</v>
      </c>
      <c r="M20" s="93">
        <f>M17+M19</f>
        <v>762</v>
      </c>
      <c r="N20" s="89">
        <f>N17+N19</f>
        <v>762</v>
      </c>
      <c r="O20" s="90">
        <f>(M20-N20)/N20</f>
        <v>0</v>
      </c>
      <c r="P20" s="35">
        <f>P19+P17</f>
        <v>10875</v>
      </c>
      <c r="Q20" s="50">
        <f t="shared" si="1"/>
        <v>10573</v>
      </c>
      <c r="R20" s="75">
        <f>(P20-Q20)/Q20</f>
        <v>2.8563321668400643E-2</v>
      </c>
      <c r="S20" s="93">
        <f>G20-M20</f>
        <v>10875</v>
      </c>
      <c r="T20" s="89">
        <f>H20-N20</f>
        <v>10943</v>
      </c>
      <c r="U20" s="90">
        <f>(S20-T20)/T20</f>
        <v>-6.2140180937585669E-3</v>
      </c>
    </row>
    <row r="21" spans="2:21" s="22" customFormat="1" ht="18" customHeight="1">
      <c r="C21" s="27"/>
      <c r="D21" s="29"/>
      <c r="E21" s="28"/>
      <c r="F21" s="36"/>
      <c r="G21" s="107"/>
      <c r="H21" s="102"/>
      <c r="I21" s="108"/>
      <c r="J21" s="29"/>
      <c r="K21" s="28"/>
      <c r="L21" s="36"/>
      <c r="M21" s="91"/>
      <c r="N21" s="86"/>
      <c r="O21" s="92"/>
      <c r="P21" s="29"/>
      <c r="Q21" s="24">
        <f t="shared" si="1"/>
        <v>0</v>
      </c>
      <c r="R21" s="68"/>
      <c r="S21" s="91"/>
      <c r="T21" s="86"/>
      <c r="U21" s="92"/>
    </row>
    <row r="22" spans="2:21" s="22" customFormat="1" ht="18" customHeight="1">
      <c r="B22" s="22">
        <v>4</v>
      </c>
      <c r="C22" s="27" t="s">
        <v>24</v>
      </c>
      <c r="D22" s="26">
        <v>3368</v>
      </c>
      <c r="E22" s="28">
        <v>3352</v>
      </c>
      <c r="F22" s="25">
        <f>(D22-E22)/E22</f>
        <v>4.7732696897374704E-3</v>
      </c>
      <c r="G22" s="101">
        <v>3368</v>
      </c>
      <c r="H22" s="102">
        <v>3377</v>
      </c>
      <c r="I22" s="103">
        <f>(G22-H22)/H22</f>
        <v>-2.6650873556411016E-3</v>
      </c>
      <c r="J22" s="26">
        <v>216</v>
      </c>
      <c r="K22" s="28">
        <v>143</v>
      </c>
      <c r="L22" s="25">
        <f>(J22-K22)/K22</f>
        <v>0.51048951048951052</v>
      </c>
      <c r="M22" s="85">
        <v>216</v>
      </c>
      <c r="N22" s="86">
        <v>216</v>
      </c>
      <c r="O22" s="87">
        <f>(M22-N22)/N22</f>
        <v>0</v>
      </c>
      <c r="P22" s="29">
        <v>3152</v>
      </c>
      <c r="Q22" s="24">
        <f t="shared" si="1"/>
        <v>3209</v>
      </c>
      <c r="R22" s="74">
        <f>(P22-Q22)/Q22</f>
        <v>-1.7762542848239325E-2</v>
      </c>
      <c r="S22" s="85">
        <f>G22-M22</f>
        <v>3152</v>
      </c>
      <c r="T22" s="86">
        <f>H22-N22</f>
        <v>3161</v>
      </c>
      <c r="U22" s="87">
        <f>(S22-T22)/T22</f>
        <v>-2.8472002530844668E-3</v>
      </c>
    </row>
    <row r="23" spans="2:21" s="30" customFormat="1" ht="18" customHeight="1">
      <c r="B23" s="30">
        <v>4</v>
      </c>
      <c r="C23" s="31" t="s">
        <v>25</v>
      </c>
      <c r="D23" s="32">
        <f>D22+D20</f>
        <v>15005</v>
      </c>
      <c r="E23" s="34">
        <f>E20+E22</f>
        <v>14698</v>
      </c>
      <c r="F23" s="33">
        <f>(D23-E23)/E23</f>
        <v>2.0887195536807728E-2</v>
      </c>
      <c r="G23" s="109">
        <f>G22+G20</f>
        <v>15005</v>
      </c>
      <c r="H23" s="105">
        <f>H20+H22</f>
        <v>15082</v>
      </c>
      <c r="I23" s="106">
        <f>(G23-H23)/H23</f>
        <v>-5.1054236838615572E-3</v>
      </c>
      <c r="J23" s="32">
        <f>J22+J20</f>
        <v>978</v>
      </c>
      <c r="K23" s="34">
        <v>916</v>
      </c>
      <c r="L23" s="33">
        <f>(J23-K23)/K23</f>
        <v>6.768558951965066E-2</v>
      </c>
      <c r="M23" s="93">
        <f>M22+M20</f>
        <v>978</v>
      </c>
      <c r="N23" s="89">
        <v>978</v>
      </c>
      <c r="O23" s="90">
        <f>(M23-N23)/N23</f>
        <v>0</v>
      </c>
      <c r="P23" s="35">
        <f>P22+P20</f>
        <v>14027</v>
      </c>
      <c r="Q23" s="50">
        <f t="shared" si="1"/>
        <v>13782</v>
      </c>
      <c r="R23" s="75">
        <f>(P23-Q23)/Q23</f>
        <v>1.7776810332317514E-2</v>
      </c>
      <c r="S23" s="93">
        <f>G23-M23</f>
        <v>14027</v>
      </c>
      <c r="T23" s="89">
        <f>H23-N23</f>
        <v>14104</v>
      </c>
      <c r="U23" s="90">
        <f>(S23-T23)/T23</f>
        <v>-5.4594441293250142E-3</v>
      </c>
    </row>
    <row r="24" spans="2:21" s="22" customFormat="1" ht="18" customHeight="1">
      <c r="C24" s="27"/>
      <c r="D24" s="29"/>
      <c r="E24" s="28"/>
      <c r="F24" s="36"/>
      <c r="G24" s="107"/>
      <c r="H24" s="102"/>
      <c r="I24" s="108"/>
      <c r="J24" s="29"/>
      <c r="K24" s="28"/>
      <c r="L24" s="36"/>
      <c r="M24" s="91"/>
      <c r="N24" s="86"/>
      <c r="O24" s="92"/>
      <c r="P24" s="29"/>
      <c r="Q24" s="24">
        <f t="shared" si="1"/>
        <v>0</v>
      </c>
      <c r="R24" s="68"/>
      <c r="S24" s="91"/>
      <c r="T24" s="86"/>
      <c r="U24" s="92"/>
    </row>
    <row r="25" spans="2:21" s="22" customFormat="1" ht="18" customHeight="1">
      <c r="B25" s="22">
        <v>5</v>
      </c>
      <c r="C25" s="27" t="s">
        <v>26</v>
      </c>
      <c r="D25" s="26">
        <v>3392</v>
      </c>
      <c r="E25" s="28">
        <v>2869</v>
      </c>
      <c r="F25" s="25">
        <f>(D25-E25)/E25</f>
        <v>0.18229348204949461</v>
      </c>
      <c r="G25" s="101">
        <v>3392</v>
      </c>
      <c r="H25" s="102">
        <v>3387</v>
      </c>
      <c r="I25" s="103">
        <f>(G25-H25)/H25</f>
        <v>1.4762326542663124E-3</v>
      </c>
      <c r="J25" s="26">
        <v>228</v>
      </c>
      <c r="K25" s="28">
        <v>162</v>
      </c>
      <c r="L25" s="25">
        <f>(J25-K25)/K25</f>
        <v>0.40740740740740738</v>
      </c>
      <c r="M25" s="85">
        <v>228</v>
      </c>
      <c r="N25" s="86">
        <v>228</v>
      </c>
      <c r="O25" s="87">
        <f>(M25-N25)/N25</f>
        <v>0</v>
      </c>
      <c r="P25" s="29">
        <f>D25-J25</f>
        <v>3164</v>
      </c>
      <c r="Q25" s="24">
        <f t="shared" si="1"/>
        <v>2707</v>
      </c>
      <c r="R25" s="74">
        <f>(P25-Q25)/Q25</f>
        <v>0.16882157369782047</v>
      </c>
      <c r="S25" s="85">
        <f>G25-M25</f>
        <v>3164</v>
      </c>
      <c r="T25" s="86">
        <f>H25-N25</f>
        <v>3159</v>
      </c>
      <c r="U25" s="87">
        <f>(S25-T25)/T25</f>
        <v>1.5827793605571383E-3</v>
      </c>
    </row>
    <row r="26" spans="2:21" s="30" customFormat="1" ht="18" customHeight="1">
      <c r="B26" s="30">
        <v>5</v>
      </c>
      <c r="C26" s="31" t="s">
        <v>27</v>
      </c>
      <c r="D26" s="32">
        <f>D23+D25</f>
        <v>18397</v>
      </c>
      <c r="E26" s="34">
        <f>E23+E25</f>
        <v>17567</v>
      </c>
      <c r="F26" s="33">
        <f>(D26-E26)/E26</f>
        <v>4.7247680309671546E-2</v>
      </c>
      <c r="G26" s="109">
        <f>G23+G25</f>
        <v>18397</v>
      </c>
      <c r="H26" s="105">
        <f>H23+H25</f>
        <v>18469</v>
      </c>
      <c r="I26" s="106">
        <f>(G26-H26)/H26</f>
        <v>-3.8984243868103309E-3</v>
      </c>
      <c r="J26" s="32">
        <f>J23+J25</f>
        <v>1206</v>
      </c>
      <c r="K26" s="34">
        <v>1078</v>
      </c>
      <c r="L26" s="33">
        <f>(J26-K26)/K26</f>
        <v>0.11873840445269017</v>
      </c>
      <c r="M26" s="93">
        <f>M23+M25</f>
        <v>1206</v>
      </c>
      <c r="N26" s="89">
        <f>N23+N25</f>
        <v>1206</v>
      </c>
      <c r="O26" s="90">
        <f>(M26-N26)/N26</f>
        <v>0</v>
      </c>
      <c r="P26" s="35">
        <f>P23+P25</f>
        <v>17191</v>
      </c>
      <c r="Q26" s="50">
        <f t="shared" si="1"/>
        <v>16489</v>
      </c>
      <c r="R26" s="75">
        <f>(P26-Q26)/Q26</f>
        <v>4.2573837103523561E-2</v>
      </c>
      <c r="S26" s="93">
        <f>G26-M26</f>
        <v>17191</v>
      </c>
      <c r="T26" s="89">
        <f>H26-N26</f>
        <v>17263</v>
      </c>
      <c r="U26" s="90">
        <f>(S26-T26)/T26</f>
        <v>-4.1707698546023285E-3</v>
      </c>
    </row>
    <row r="27" spans="2:21" s="22" customFormat="1" ht="18" customHeight="1">
      <c r="C27" s="27"/>
      <c r="D27" s="29"/>
      <c r="E27" s="28"/>
      <c r="F27" s="36"/>
      <c r="G27" s="107"/>
      <c r="H27" s="102"/>
      <c r="I27" s="108"/>
      <c r="J27" s="29"/>
      <c r="K27" s="28"/>
      <c r="L27" s="36"/>
      <c r="M27" s="91"/>
      <c r="N27" s="86"/>
      <c r="O27" s="92"/>
      <c r="P27" s="29"/>
      <c r="Q27" s="24">
        <f t="shared" si="1"/>
        <v>0</v>
      </c>
      <c r="R27" s="68"/>
      <c r="S27" s="91"/>
      <c r="T27" s="86"/>
      <c r="U27" s="92"/>
    </row>
    <row r="28" spans="2:21" s="22" customFormat="1" ht="18" customHeight="1">
      <c r="B28" s="22">
        <v>6</v>
      </c>
      <c r="C28" s="27" t="s">
        <v>28</v>
      </c>
      <c r="D28" s="26">
        <v>4033</v>
      </c>
      <c r="E28" s="28">
        <v>3908</v>
      </c>
      <c r="F28" s="25">
        <f>(D28-E28)/E28</f>
        <v>3.1985670419651994E-2</v>
      </c>
      <c r="G28" s="101">
        <v>4033</v>
      </c>
      <c r="H28" s="102">
        <v>3963</v>
      </c>
      <c r="I28" s="103">
        <f>(G28-H28)/H28</f>
        <v>1.7663386323492306E-2</v>
      </c>
      <c r="J28" s="26">
        <v>266</v>
      </c>
      <c r="K28" s="28">
        <v>214</v>
      </c>
      <c r="L28" s="25">
        <f>(J28-K28)/K28</f>
        <v>0.24299065420560748</v>
      </c>
      <c r="M28" s="85">
        <v>266</v>
      </c>
      <c r="N28" s="86">
        <v>266</v>
      </c>
      <c r="O28" s="87">
        <f>(M28-N28)/N28</f>
        <v>0</v>
      </c>
      <c r="P28" s="29">
        <f>D28-J28</f>
        <v>3767</v>
      </c>
      <c r="Q28" s="24">
        <f t="shared" si="1"/>
        <v>3694</v>
      </c>
      <c r="R28" s="74">
        <f>(P28-Q28)/Q28</f>
        <v>1.9761775852734163E-2</v>
      </c>
      <c r="S28" s="85">
        <f>G28-M28</f>
        <v>3767</v>
      </c>
      <c r="T28" s="86">
        <f>H28-N28</f>
        <v>3697</v>
      </c>
      <c r="U28" s="87">
        <f>(S28-T28)/T28</f>
        <v>1.8934271030565324E-2</v>
      </c>
    </row>
    <row r="29" spans="2:21" s="30" customFormat="1" ht="18" customHeight="1">
      <c r="B29" s="30">
        <v>6</v>
      </c>
      <c r="C29" s="31" t="s">
        <v>29</v>
      </c>
      <c r="D29" s="32">
        <f>D28+D26</f>
        <v>22430</v>
      </c>
      <c r="E29" s="34">
        <f>E26+E28</f>
        <v>21475</v>
      </c>
      <c r="F29" s="33">
        <f>(D29-E29)/E29</f>
        <v>4.4470314318975551E-2</v>
      </c>
      <c r="G29" s="109">
        <f>G28+G26</f>
        <v>22430</v>
      </c>
      <c r="H29" s="105">
        <f>H26+H28</f>
        <v>22432</v>
      </c>
      <c r="I29" s="106">
        <f>(G29-H29)/H29</f>
        <v>-8.9158345221112699E-5</v>
      </c>
      <c r="J29" s="32">
        <f>J28+J26</f>
        <v>1472</v>
      </c>
      <c r="K29" s="34">
        <v>1292</v>
      </c>
      <c r="L29" s="33">
        <f>(J29-K29)/K29</f>
        <v>0.13931888544891641</v>
      </c>
      <c r="M29" s="93">
        <f>M28+M26</f>
        <v>1472</v>
      </c>
      <c r="N29" s="89">
        <f>N26+N28</f>
        <v>1472</v>
      </c>
      <c r="O29" s="90">
        <f>(M29-N29)/N29</f>
        <v>0</v>
      </c>
      <c r="P29" s="35">
        <f>D29-J29</f>
        <v>20958</v>
      </c>
      <c r="Q29" s="50">
        <f t="shared" si="1"/>
        <v>20183</v>
      </c>
      <c r="R29" s="75">
        <f>(P29-Q29)/Q29</f>
        <v>3.8398652331169798E-2</v>
      </c>
      <c r="S29" s="93">
        <f>G29-M29</f>
        <v>20958</v>
      </c>
      <c r="T29" s="89">
        <f>H29-N29</f>
        <v>20960</v>
      </c>
      <c r="U29" s="90">
        <f>(S29-T29)/T29</f>
        <v>-9.5419847328244274E-5</v>
      </c>
    </row>
    <row r="30" spans="2:21" s="22" customFormat="1" ht="18" customHeight="1">
      <c r="C30" s="27"/>
      <c r="D30" s="29"/>
      <c r="E30" s="38"/>
      <c r="F30" s="39"/>
      <c r="G30" s="107"/>
      <c r="H30" s="110"/>
      <c r="I30" s="111"/>
      <c r="J30" s="37"/>
      <c r="K30" s="38"/>
      <c r="L30" s="40"/>
      <c r="M30" s="91"/>
      <c r="N30" s="94"/>
      <c r="O30" s="97"/>
      <c r="P30" s="29"/>
      <c r="Q30" s="24">
        <f t="shared" si="1"/>
        <v>0</v>
      </c>
      <c r="R30" s="68"/>
      <c r="S30" s="91"/>
      <c r="T30" s="94"/>
      <c r="U30" s="95"/>
    </row>
    <row r="31" spans="2:21" s="22" customFormat="1" ht="18" customHeight="1">
      <c r="B31" s="22">
        <v>7</v>
      </c>
      <c r="C31" s="27" t="s">
        <v>30</v>
      </c>
      <c r="D31" s="26">
        <v>5237</v>
      </c>
      <c r="E31" s="28">
        <v>5575</v>
      </c>
      <c r="F31" s="25">
        <f>(D31-E31)/E31</f>
        <v>-6.062780269058296E-2</v>
      </c>
      <c r="G31" s="101">
        <v>5237</v>
      </c>
      <c r="H31" s="102">
        <v>5240</v>
      </c>
      <c r="I31" s="103">
        <f>(G31-H31)/H31</f>
        <v>-5.7251908396946567E-4</v>
      </c>
      <c r="J31" s="26">
        <f>388-139</f>
        <v>249</v>
      </c>
      <c r="K31" s="28">
        <v>208</v>
      </c>
      <c r="L31" s="25">
        <f>(J31-K31)/K31</f>
        <v>0.19711538461538461</v>
      </c>
      <c r="M31" s="85">
        <f>388-139</f>
        <v>249</v>
      </c>
      <c r="N31" s="86">
        <v>249</v>
      </c>
      <c r="O31" s="87">
        <f>(M31-N31)/N31</f>
        <v>0</v>
      </c>
      <c r="P31" s="29">
        <f>D31-J31</f>
        <v>4988</v>
      </c>
      <c r="Q31" s="24">
        <f t="shared" si="1"/>
        <v>5367</v>
      </c>
      <c r="R31" s="74">
        <f>(P31-Q31)/Q31</f>
        <v>-7.0616731880007458E-2</v>
      </c>
      <c r="S31" s="85">
        <f>G31-M31</f>
        <v>4988</v>
      </c>
      <c r="T31" s="86">
        <f>H31-N31</f>
        <v>4991</v>
      </c>
      <c r="U31" s="87">
        <f>(S31-T31)/T31</f>
        <v>-6.0108194750550987E-4</v>
      </c>
    </row>
    <row r="32" spans="2:21" s="22" customFormat="1" ht="18" customHeight="1">
      <c r="B32" s="22">
        <v>7</v>
      </c>
      <c r="C32" s="31" t="s">
        <v>31</v>
      </c>
      <c r="D32" s="32">
        <f>D29+D31</f>
        <v>27667</v>
      </c>
      <c r="E32" s="34">
        <f>E29+E31</f>
        <v>27050</v>
      </c>
      <c r="F32" s="33">
        <f>(D32-E32)/E32</f>
        <v>2.2809611829944548E-2</v>
      </c>
      <c r="G32" s="109">
        <f>G29+G31</f>
        <v>27667</v>
      </c>
      <c r="H32" s="105">
        <f>H29+H31</f>
        <v>27672</v>
      </c>
      <c r="I32" s="106">
        <f>(G32-H32)/H32</f>
        <v>-1.806880601329864E-4</v>
      </c>
      <c r="J32" s="32">
        <f>J29+J31</f>
        <v>1721</v>
      </c>
      <c r="K32" s="34">
        <v>1500</v>
      </c>
      <c r="L32" s="33">
        <f>(J32-K32)/K32</f>
        <v>0.14733333333333334</v>
      </c>
      <c r="M32" s="93">
        <f>M29+M31</f>
        <v>1721</v>
      </c>
      <c r="N32" s="89">
        <f>N29+N31</f>
        <v>1721</v>
      </c>
      <c r="O32" s="90">
        <f>(M32-N32)/N32</f>
        <v>0</v>
      </c>
      <c r="P32" s="35">
        <f>P29+P31</f>
        <v>25946</v>
      </c>
      <c r="Q32" s="50">
        <f t="shared" si="1"/>
        <v>25550</v>
      </c>
      <c r="R32" s="75">
        <f>(P32-Q32)/Q32</f>
        <v>1.5499021526418787E-2</v>
      </c>
      <c r="S32" s="93">
        <f>G32-M32</f>
        <v>25946</v>
      </c>
      <c r="T32" s="89">
        <f>H32-N32</f>
        <v>25951</v>
      </c>
      <c r="U32" s="90">
        <f>(S32-T32)/T32</f>
        <v>-1.9267080266656392E-4</v>
      </c>
    </row>
    <row r="33" spans="2:21" s="22" customFormat="1" ht="18" customHeight="1">
      <c r="C33" s="27"/>
      <c r="D33" s="37"/>
      <c r="E33" s="38"/>
      <c r="F33" s="39"/>
      <c r="G33" s="112"/>
      <c r="H33" s="110"/>
      <c r="I33" s="111"/>
      <c r="J33" s="37"/>
      <c r="K33" s="38"/>
      <c r="L33" s="40"/>
      <c r="M33" s="96"/>
      <c r="N33" s="94"/>
      <c r="O33" s="97"/>
      <c r="P33" s="29"/>
      <c r="Q33" s="24">
        <f t="shared" si="1"/>
        <v>0</v>
      </c>
      <c r="R33" s="68"/>
      <c r="S33" s="96"/>
      <c r="T33" s="94"/>
      <c r="U33" s="95"/>
    </row>
    <row r="34" spans="2:21" s="22" customFormat="1" ht="18" customHeight="1">
      <c r="B34" s="22">
        <v>8</v>
      </c>
      <c r="C34" s="27" t="s">
        <v>32</v>
      </c>
      <c r="D34" s="26">
        <v>4131</v>
      </c>
      <c r="E34" s="28">
        <v>4178</v>
      </c>
      <c r="F34" s="25">
        <f>(D34-E34)/E34</f>
        <v>-1.1249401627573001E-2</v>
      </c>
      <c r="G34" s="101">
        <v>4131</v>
      </c>
      <c r="H34" s="102">
        <v>4113</v>
      </c>
      <c r="I34" s="103">
        <f>(G34-H34)/H34</f>
        <v>4.3763676148796497E-3</v>
      </c>
      <c r="J34" s="26">
        <f>278-92</f>
        <v>186</v>
      </c>
      <c r="K34" s="28">
        <v>309</v>
      </c>
      <c r="L34" s="25">
        <f>(J34-K34)/K34</f>
        <v>-0.39805825242718446</v>
      </c>
      <c r="M34" s="85">
        <f>278-92</f>
        <v>186</v>
      </c>
      <c r="N34" s="86">
        <v>186</v>
      </c>
      <c r="O34" s="87">
        <f>(M34-N34)/N34</f>
        <v>0</v>
      </c>
      <c r="P34" s="29">
        <f>D34-J34</f>
        <v>3945</v>
      </c>
      <c r="Q34" s="24">
        <f t="shared" si="1"/>
        <v>3869</v>
      </c>
      <c r="R34" s="74">
        <f>(P34-Q34)/Q34</f>
        <v>1.9643318686999225E-2</v>
      </c>
      <c r="S34" s="85">
        <f>G34-M34</f>
        <v>3945</v>
      </c>
      <c r="T34" s="86">
        <f>H34-N34</f>
        <v>3927</v>
      </c>
      <c r="U34" s="87">
        <f>(S34-T34)/T34</f>
        <v>4.5836516424751722E-3</v>
      </c>
    </row>
    <row r="35" spans="2:21" s="22" customFormat="1" ht="18" customHeight="1">
      <c r="B35" s="22">
        <v>8</v>
      </c>
      <c r="C35" s="31" t="s">
        <v>33</v>
      </c>
      <c r="D35" s="32">
        <f>D32+D34</f>
        <v>31798</v>
      </c>
      <c r="E35" s="34">
        <f>E32+E34</f>
        <v>31228</v>
      </c>
      <c r="F35" s="33">
        <f>(D35-E35)/E35</f>
        <v>1.825285000640451E-2</v>
      </c>
      <c r="G35" s="109">
        <f>G32+G34</f>
        <v>31798</v>
      </c>
      <c r="H35" s="105">
        <f>H32+H34</f>
        <v>31785</v>
      </c>
      <c r="I35" s="106">
        <f>(G35-H35)/H35</f>
        <v>4.0899795501022495E-4</v>
      </c>
      <c r="J35" s="32">
        <f>J32+J34</f>
        <v>1907</v>
      </c>
      <c r="K35" s="34">
        <v>1809</v>
      </c>
      <c r="L35" s="33">
        <f>(J35-K35)/K35</f>
        <v>5.4173576561636266E-2</v>
      </c>
      <c r="M35" s="93">
        <f>M32+M34</f>
        <v>1907</v>
      </c>
      <c r="N35" s="89">
        <f>N32+N34</f>
        <v>1907</v>
      </c>
      <c r="O35" s="90">
        <f>(M35-N35)/N35</f>
        <v>0</v>
      </c>
      <c r="P35" s="35">
        <f>D35-J35</f>
        <v>29891</v>
      </c>
      <c r="Q35" s="50">
        <f t="shared" si="1"/>
        <v>29419</v>
      </c>
      <c r="R35" s="75">
        <f>(P35-Q35)/Q35</f>
        <v>1.6044053162921922E-2</v>
      </c>
      <c r="S35" s="93">
        <f>G35-M35</f>
        <v>29891</v>
      </c>
      <c r="T35" s="89">
        <f>H35-N35</f>
        <v>29878</v>
      </c>
      <c r="U35" s="90">
        <f>(S35-T35)/T35</f>
        <v>4.351027511881652E-4</v>
      </c>
    </row>
    <row r="36" spans="2:21" s="22" customFormat="1" ht="18" customHeight="1">
      <c r="C36" s="27"/>
      <c r="D36" s="37"/>
      <c r="E36" s="38"/>
      <c r="F36" s="39"/>
      <c r="G36" s="112"/>
      <c r="H36" s="110"/>
      <c r="I36" s="111"/>
      <c r="J36" s="37"/>
      <c r="K36" s="38"/>
      <c r="L36" s="40"/>
      <c r="M36" s="96"/>
      <c r="N36" s="94"/>
      <c r="O36" s="97"/>
      <c r="P36" s="29"/>
      <c r="Q36" s="24">
        <f t="shared" si="1"/>
        <v>0</v>
      </c>
      <c r="R36" s="68"/>
      <c r="S36" s="96"/>
      <c r="T36" s="94"/>
      <c r="U36" s="95"/>
    </row>
    <row r="37" spans="2:21" s="22" customFormat="1" ht="18" customHeight="1">
      <c r="B37" s="22">
        <v>9</v>
      </c>
      <c r="C37" s="27" t="s">
        <v>34</v>
      </c>
      <c r="D37" s="26">
        <v>5600</v>
      </c>
      <c r="E37" s="28">
        <v>4703</v>
      </c>
      <c r="F37" s="25">
        <f>(D37-E37)/E37</f>
        <v>0.19072932170954709</v>
      </c>
      <c r="G37" s="101">
        <v>5600</v>
      </c>
      <c r="H37" s="102">
        <v>5613</v>
      </c>
      <c r="I37" s="103">
        <f>(G37-H37)/H37</f>
        <v>-2.3160520220915732E-3</v>
      </c>
      <c r="J37" s="26">
        <f>327-85</f>
        <v>242</v>
      </c>
      <c r="K37" s="28">
        <v>358</v>
      </c>
      <c r="L37" s="25">
        <f>(J37-K37)/K37</f>
        <v>-0.32402234636871508</v>
      </c>
      <c r="M37" s="85">
        <f>327-85</f>
        <v>242</v>
      </c>
      <c r="N37" s="86">
        <v>242</v>
      </c>
      <c r="O37" s="87">
        <f>(M37-N37)/N37</f>
        <v>0</v>
      </c>
      <c r="P37" s="29">
        <f>D37-J37</f>
        <v>5358</v>
      </c>
      <c r="Q37" s="24">
        <f t="shared" si="1"/>
        <v>4345</v>
      </c>
      <c r="R37" s="74">
        <f>(P37-Q37)/Q37</f>
        <v>0.2331415420023015</v>
      </c>
      <c r="S37" s="85">
        <f>G37-M37</f>
        <v>5358</v>
      </c>
      <c r="T37" s="86">
        <f>H37-N37</f>
        <v>5371</v>
      </c>
      <c r="U37" s="87">
        <f>(S37-T37)/T37</f>
        <v>-2.4204058834481476E-3</v>
      </c>
    </row>
    <row r="38" spans="2:21" s="22" customFormat="1" ht="18" customHeight="1">
      <c r="B38" s="22">
        <v>9</v>
      </c>
      <c r="C38" s="31" t="s">
        <v>35</v>
      </c>
      <c r="D38" s="32">
        <f>D35+D37</f>
        <v>37398</v>
      </c>
      <c r="E38" s="34">
        <f>E35+E37</f>
        <v>35931</v>
      </c>
      <c r="F38" s="33">
        <f>(D38-E38)/E38</f>
        <v>4.082825415379477E-2</v>
      </c>
      <c r="G38" s="109">
        <f>G35+G37</f>
        <v>37398</v>
      </c>
      <c r="H38" s="105">
        <f>H35+H37</f>
        <v>37398</v>
      </c>
      <c r="I38" s="106">
        <f>(G38-H38)/H38</f>
        <v>0</v>
      </c>
      <c r="J38" s="32">
        <f>J35+J37</f>
        <v>2149</v>
      </c>
      <c r="K38" s="34">
        <v>2167</v>
      </c>
      <c r="L38" s="33">
        <f>(J38-K38)/K38</f>
        <v>-8.3064143977849558E-3</v>
      </c>
      <c r="M38" s="93">
        <f>M35+M37</f>
        <v>2149</v>
      </c>
      <c r="N38" s="89">
        <f>N35+N37</f>
        <v>2149</v>
      </c>
      <c r="O38" s="90">
        <f>(M38-N38)/N38</f>
        <v>0</v>
      </c>
      <c r="P38" s="35">
        <f>D38-J38</f>
        <v>35249</v>
      </c>
      <c r="Q38" s="50">
        <f t="shared" si="1"/>
        <v>33764</v>
      </c>
      <c r="R38" s="75">
        <f>(P38-Q38)/Q38</f>
        <v>4.3981755716147375E-2</v>
      </c>
      <c r="S38" s="93">
        <f>G38-M38</f>
        <v>35249</v>
      </c>
      <c r="T38" s="89">
        <f>H38-N38</f>
        <v>35249</v>
      </c>
      <c r="U38" s="90">
        <f>(S38-T38)/T38</f>
        <v>0</v>
      </c>
    </row>
    <row r="39" spans="2:21" s="22" customFormat="1" ht="18" customHeight="1">
      <c r="C39" s="27"/>
      <c r="D39" s="37"/>
      <c r="E39" s="38"/>
      <c r="F39" s="39"/>
      <c r="G39" s="112"/>
      <c r="H39" s="110"/>
      <c r="I39" s="111"/>
      <c r="J39" s="37"/>
      <c r="K39" s="38"/>
      <c r="L39" s="40"/>
      <c r="M39" s="96"/>
      <c r="N39" s="94"/>
      <c r="O39" s="97"/>
      <c r="P39" s="29"/>
      <c r="Q39" s="24">
        <f t="shared" si="1"/>
        <v>0</v>
      </c>
      <c r="R39" s="68"/>
      <c r="S39" s="96"/>
      <c r="T39" s="94"/>
      <c r="U39" s="95"/>
    </row>
    <row r="40" spans="2:21" s="22" customFormat="1" ht="18" customHeight="1">
      <c r="B40" s="22">
        <v>10</v>
      </c>
      <c r="C40" s="27" t="s">
        <v>36</v>
      </c>
      <c r="D40" s="26">
        <v>5060</v>
      </c>
      <c r="E40" s="28">
        <v>4271</v>
      </c>
      <c r="F40" s="25">
        <f>(D40-E40)/E40</f>
        <v>0.18473425427300397</v>
      </c>
      <c r="G40" s="101">
        <v>5060</v>
      </c>
      <c r="H40" s="102">
        <v>4234</v>
      </c>
      <c r="I40" s="103">
        <f>(G40-H40)/H40</f>
        <v>0.19508738781294285</v>
      </c>
      <c r="J40" s="26">
        <f>429-191</f>
        <v>238</v>
      </c>
      <c r="K40" s="28">
        <v>364</v>
      </c>
      <c r="L40" s="25">
        <f>(J40-K40)/K40</f>
        <v>-0.34615384615384615</v>
      </c>
      <c r="M40" s="85">
        <f>429-191</f>
        <v>238</v>
      </c>
      <c r="N40" s="86">
        <v>327</v>
      </c>
      <c r="O40" s="87">
        <f>(M40-N40)/N40</f>
        <v>-0.27217125382262997</v>
      </c>
      <c r="P40" s="29">
        <f>D40-J40</f>
        <v>4822</v>
      </c>
      <c r="Q40" s="24">
        <f t="shared" si="1"/>
        <v>3907</v>
      </c>
      <c r="R40" s="74">
        <f>(P40-Q40)/Q40</f>
        <v>0.23419503455336577</v>
      </c>
      <c r="S40" s="85">
        <f>G40-M40</f>
        <v>4822</v>
      </c>
      <c r="T40" s="86">
        <f>H40-N40</f>
        <v>3907</v>
      </c>
      <c r="U40" s="87">
        <f>(S40-T40)/T40</f>
        <v>0.23419503455336577</v>
      </c>
    </row>
    <row r="41" spans="2:21" s="22" customFormat="1" ht="18" customHeight="1">
      <c r="B41" s="22">
        <v>10</v>
      </c>
      <c r="C41" s="31" t="s">
        <v>37</v>
      </c>
      <c r="D41" s="32">
        <f>D38+D40</f>
        <v>42458</v>
      </c>
      <c r="E41" s="34">
        <f>E38+E40</f>
        <v>40202</v>
      </c>
      <c r="F41" s="33">
        <f>(D41-E41)/E41</f>
        <v>5.6116611113874934E-2</v>
      </c>
      <c r="G41" s="109">
        <f>G38+G40</f>
        <v>42458</v>
      </c>
      <c r="H41" s="105">
        <f>H38+H40</f>
        <v>41632</v>
      </c>
      <c r="I41" s="106">
        <f>(G41-H41)/H41</f>
        <v>1.9840507302075327E-2</v>
      </c>
      <c r="J41" s="32">
        <f>J38+J40</f>
        <v>2387</v>
      </c>
      <c r="K41" s="34">
        <v>2531</v>
      </c>
      <c r="L41" s="33">
        <f>(J41-K41)/K41</f>
        <v>-5.6894508099565387E-2</v>
      </c>
      <c r="M41" s="93">
        <f>M38+M40</f>
        <v>2387</v>
      </c>
      <c r="N41" s="89">
        <f>N38+N40</f>
        <v>2476</v>
      </c>
      <c r="O41" s="90">
        <f>(M41-N41)/N41</f>
        <v>-3.5945072697899837E-2</v>
      </c>
      <c r="P41" s="35">
        <f>D41-J41</f>
        <v>40071</v>
      </c>
      <c r="Q41" s="50">
        <f t="shared" si="1"/>
        <v>37671</v>
      </c>
      <c r="R41" s="75">
        <f>(P41-Q41)/Q41</f>
        <v>6.3709484749542092E-2</v>
      </c>
      <c r="S41" s="93">
        <f>G41-M41</f>
        <v>40071</v>
      </c>
      <c r="T41" s="89">
        <f>H41-N41</f>
        <v>39156</v>
      </c>
      <c r="U41" s="90">
        <f>(S41-T41)/T41</f>
        <v>2.3368066196751455E-2</v>
      </c>
    </row>
    <row r="42" spans="2:21" s="22" customFormat="1" ht="18" customHeight="1">
      <c r="C42" s="27"/>
      <c r="D42" s="37"/>
      <c r="E42" s="38"/>
      <c r="F42" s="39"/>
      <c r="G42" s="112"/>
      <c r="H42" s="110"/>
      <c r="I42" s="111"/>
      <c r="J42" s="37"/>
      <c r="K42" s="38"/>
      <c r="L42" s="40"/>
      <c r="M42" s="96"/>
      <c r="N42" s="94"/>
      <c r="O42" s="97"/>
      <c r="P42" s="29"/>
      <c r="Q42" s="24">
        <f t="shared" si="1"/>
        <v>0</v>
      </c>
      <c r="R42" s="68"/>
      <c r="S42" s="96"/>
      <c r="T42" s="94"/>
      <c r="U42" s="95"/>
    </row>
    <row r="43" spans="2:21" s="22" customFormat="1" ht="18" customHeight="1">
      <c r="B43" s="22">
        <v>11</v>
      </c>
      <c r="C43" s="27" t="s">
        <v>38</v>
      </c>
      <c r="D43" s="26">
        <v>4872</v>
      </c>
      <c r="E43" s="28">
        <v>4812</v>
      </c>
      <c r="F43" s="25">
        <f>(D43-E43)/E43</f>
        <v>1.2468827930174564E-2</v>
      </c>
      <c r="G43" s="101">
        <v>4872</v>
      </c>
      <c r="H43" s="102">
        <v>4456</v>
      </c>
      <c r="I43" s="103">
        <f>(G43-H43)/H43</f>
        <v>9.33572710951526E-2</v>
      </c>
      <c r="J43" s="26">
        <f>439-144</f>
        <v>295</v>
      </c>
      <c r="K43" s="28">
        <v>338</v>
      </c>
      <c r="L43" s="25">
        <f>(J43-K43)/K43</f>
        <v>-0.12721893491124261</v>
      </c>
      <c r="M43" s="85">
        <f>439-144</f>
        <v>295</v>
      </c>
      <c r="N43" s="86">
        <v>406</v>
      </c>
      <c r="O43" s="87">
        <f>(M43-N43)/N43</f>
        <v>-0.27339901477832512</v>
      </c>
      <c r="P43" s="29">
        <f>D43-J43</f>
        <v>4577</v>
      </c>
      <c r="Q43" s="24">
        <f t="shared" si="1"/>
        <v>4474</v>
      </c>
      <c r="R43" s="74">
        <f>(P43-Q43)/Q43</f>
        <v>2.3021904336164505E-2</v>
      </c>
      <c r="S43" s="85">
        <f>G43-M43</f>
        <v>4577</v>
      </c>
      <c r="T43" s="86">
        <f>H43-N43</f>
        <v>4050</v>
      </c>
      <c r="U43" s="87">
        <f>(S43-T43)/T43</f>
        <v>0.13012345679012347</v>
      </c>
    </row>
    <row r="44" spans="2:21" s="22" customFormat="1" ht="18" customHeight="1">
      <c r="B44" s="22">
        <v>11</v>
      </c>
      <c r="C44" s="31" t="s">
        <v>39</v>
      </c>
      <c r="D44" s="32">
        <f>D41+D43</f>
        <v>47330</v>
      </c>
      <c r="E44" s="34">
        <f>E41+E43</f>
        <v>45014</v>
      </c>
      <c r="F44" s="33">
        <f>(D44-E44)/E44</f>
        <v>5.1450659794730527E-2</v>
      </c>
      <c r="G44" s="109">
        <f>G41+G43</f>
        <v>47330</v>
      </c>
      <c r="H44" s="105">
        <f>H41+H43</f>
        <v>46088</v>
      </c>
      <c r="I44" s="106">
        <f>(G44-H44)/H44</f>
        <v>2.6948446450269052E-2</v>
      </c>
      <c r="J44" s="32">
        <f>J41+J43</f>
        <v>2682</v>
      </c>
      <c r="K44" s="34">
        <v>2869</v>
      </c>
      <c r="L44" s="33">
        <f>(J44-K44)/K44</f>
        <v>-6.5179505054025796E-2</v>
      </c>
      <c r="M44" s="93">
        <f>M41+M43</f>
        <v>2682</v>
      </c>
      <c r="N44" s="89">
        <f>N41+N43</f>
        <v>2882</v>
      </c>
      <c r="O44" s="90">
        <f>(M44-N44)/N44</f>
        <v>-6.9396252602359473E-2</v>
      </c>
      <c r="P44" s="35">
        <f>P41+P43</f>
        <v>44648</v>
      </c>
      <c r="Q44" s="50">
        <f t="shared" si="1"/>
        <v>42145</v>
      </c>
      <c r="R44" s="75">
        <f>(P44-Q44)/Q44</f>
        <v>5.9390200498279748E-2</v>
      </c>
      <c r="S44" s="93">
        <f>G44-M44</f>
        <v>44648</v>
      </c>
      <c r="T44" s="89">
        <f>H44-N44</f>
        <v>43206</v>
      </c>
      <c r="U44" s="90">
        <f>(S44-T44)/T44</f>
        <v>3.3374994213766607E-2</v>
      </c>
    </row>
    <row r="45" spans="2:21" s="22" customFormat="1" ht="18" customHeight="1">
      <c r="C45" s="31"/>
      <c r="D45" s="37"/>
      <c r="E45" s="38"/>
      <c r="F45" s="39"/>
      <c r="G45" s="112"/>
      <c r="H45" s="110"/>
      <c r="I45" s="111"/>
      <c r="J45" s="37"/>
      <c r="K45" s="38"/>
      <c r="L45" s="40"/>
      <c r="M45" s="96"/>
      <c r="N45" s="94"/>
      <c r="O45" s="97"/>
      <c r="P45" s="29"/>
      <c r="Q45" s="24">
        <f t="shared" si="1"/>
        <v>0</v>
      </c>
      <c r="R45" s="68"/>
      <c r="S45" s="96"/>
      <c r="T45" s="94"/>
      <c r="U45" s="97"/>
    </row>
    <row r="46" spans="2:21" s="22" customFormat="1" ht="18" customHeight="1">
      <c r="B46" s="22">
        <v>12</v>
      </c>
      <c r="C46" s="27" t="s">
        <v>40</v>
      </c>
      <c r="D46" s="26">
        <v>5782</v>
      </c>
      <c r="E46" s="80">
        <v>7361</v>
      </c>
      <c r="F46" s="25">
        <f>(D46-E46)/E46</f>
        <v>-0.21450889824752073</v>
      </c>
      <c r="G46" s="101">
        <v>5782</v>
      </c>
      <c r="H46" s="102">
        <v>5176</v>
      </c>
      <c r="I46" s="103">
        <f>(G46-H46)/H46</f>
        <v>0.11707882534775889</v>
      </c>
      <c r="J46" s="26">
        <v>583</v>
      </c>
      <c r="K46" s="28">
        <v>399</v>
      </c>
      <c r="L46" s="25">
        <f>(J46-K46)/K46</f>
        <v>0.46115288220551376</v>
      </c>
      <c r="M46" s="85">
        <v>583</v>
      </c>
      <c r="N46" s="86">
        <v>405</v>
      </c>
      <c r="O46" s="87">
        <f>(M46-N46)/N46</f>
        <v>0.43950617283950616</v>
      </c>
      <c r="P46" s="29">
        <f>D46-J46</f>
        <v>5199</v>
      </c>
      <c r="Q46" s="24">
        <f t="shared" si="1"/>
        <v>6962</v>
      </c>
      <c r="R46" s="74">
        <f>(P46-Q46)/Q46</f>
        <v>-0.25323182993392701</v>
      </c>
      <c r="S46" s="85">
        <f>G46-M46</f>
        <v>5199</v>
      </c>
      <c r="T46" s="86">
        <f>H46-N46</f>
        <v>4771</v>
      </c>
      <c r="U46" s="87">
        <f>(S46-T46)/T46</f>
        <v>8.9708656466149658E-2</v>
      </c>
    </row>
    <row r="47" spans="2:21" s="22" customFormat="1" ht="18" customHeight="1" thickBot="1">
      <c r="B47" s="22">
        <v>12</v>
      </c>
      <c r="C47" s="41" t="s">
        <v>41</v>
      </c>
      <c r="D47" s="42">
        <f>D44+D46</f>
        <v>53112</v>
      </c>
      <c r="E47" s="81">
        <f>E44+E46</f>
        <v>52375</v>
      </c>
      <c r="F47" s="58">
        <f>(D47-E47)/E47</f>
        <v>1.4071599045346063E-2</v>
      </c>
      <c r="G47" s="113">
        <f>G44+G46</f>
        <v>53112</v>
      </c>
      <c r="H47" s="114">
        <f>H44+H46</f>
        <v>51264</v>
      </c>
      <c r="I47" s="115">
        <f>(G47-H47)/H47</f>
        <v>3.6048689138576777E-2</v>
      </c>
      <c r="J47" s="42">
        <f>J44+J46</f>
        <v>3265</v>
      </c>
      <c r="K47" s="43">
        <v>3268</v>
      </c>
      <c r="L47" s="58">
        <f>(J47-K47)/K47</f>
        <v>-9.1799265605875156E-4</v>
      </c>
      <c r="M47" s="93">
        <f>M44+M46</f>
        <v>3265</v>
      </c>
      <c r="N47" s="89">
        <f>N44+N46</f>
        <v>3287</v>
      </c>
      <c r="O47" s="90">
        <f>(M47-N47)/N47</f>
        <v>-6.6930331609370243E-3</v>
      </c>
      <c r="P47" s="44">
        <f>P44+P46</f>
        <v>49847</v>
      </c>
      <c r="Q47" s="51">
        <f t="shared" si="1"/>
        <v>49107</v>
      </c>
      <c r="R47" s="77">
        <f>(P47-Q47)/Q47</f>
        <v>1.5069134746573808E-2</v>
      </c>
      <c r="S47" s="93">
        <f>G47-M47</f>
        <v>49847</v>
      </c>
      <c r="T47" s="89">
        <f>H47-N47</f>
        <v>47977</v>
      </c>
      <c r="U47" s="90">
        <f>(S47-T47)/T47</f>
        <v>3.8977009817204075E-2</v>
      </c>
    </row>
    <row r="48" spans="2:21" s="22" customFormat="1" ht="15" customHeight="1"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48"/>
      <c r="R48" s="46"/>
    </row>
    <row r="49" spans="3:19">
      <c r="C49" s="60" t="s">
        <v>42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  <c r="Q49" s="62"/>
      <c r="R49" s="61"/>
      <c r="S49" s="63"/>
    </row>
    <row r="50" spans="3:19">
      <c r="C50" s="64" t="s">
        <v>54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5"/>
      <c r="Q50" s="65"/>
      <c r="R50" s="64"/>
      <c r="S50" s="63"/>
    </row>
    <row r="51" spans="3:19">
      <c r="C51" s="64" t="s">
        <v>50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65"/>
      <c r="R51" s="64"/>
      <c r="S51" s="63"/>
    </row>
    <row r="52" spans="3:19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5"/>
      <c r="Q52" s="65"/>
      <c r="R52" s="64"/>
      <c r="S52" s="63"/>
    </row>
    <row r="53" spans="3:19"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  <c r="Q53" s="65"/>
      <c r="R53" s="64"/>
      <c r="S53" s="63"/>
    </row>
    <row r="54" spans="3:19">
      <c r="C54" s="66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3"/>
      <c r="Q54" s="3"/>
      <c r="R54" s="49"/>
    </row>
    <row r="55" spans="3:19">
      <c r="C55" s="49"/>
      <c r="D55" s="119"/>
      <c r="E55" s="119"/>
      <c r="F55" s="119"/>
      <c r="G55" s="52"/>
      <c r="H55" s="52"/>
      <c r="I55" s="52"/>
      <c r="J55" s="119"/>
      <c r="K55" s="119"/>
      <c r="L55" s="119"/>
      <c r="M55" s="52"/>
      <c r="N55" s="52"/>
      <c r="O55" s="52"/>
      <c r="P55" s="119"/>
      <c r="Q55" s="119"/>
      <c r="R55" s="119"/>
    </row>
    <row r="56" spans="3:19">
      <c r="C56" s="49"/>
      <c r="D56" s="49"/>
      <c r="E56" s="49"/>
      <c r="F56" s="49"/>
      <c r="G56" s="49"/>
      <c r="H56" s="49"/>
      <c r="I56" s="49"/>
      <c r="J56" s="49"/>
      <c r="K56" s="52"/>
      <c r="L56" s="49"/>
      <c r="M56" s="49"/>
      <c r="N56" s="49"/>
      <c r="O56" s="49"/>
      <c r="P56" s="3"/>
      <c r="Q56" s="52"/>
      <c r="R56" s="49"/>
    </row>
    <row r="57" spans="3:19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3"/>
      <c r="Q57" s="3"/>
      <c r="R57" s="49"/>
    </row>
    <row r="58" spans="3:19">
      <c r="C58" s="49"/>
      <c r="D58" s="119"/>
      <c r="E58" s="119"/>
      <c r="F58" s="119"/>
      <c r="G58" s="52"/>
      <c r="H58" s="52"/>
      <c r="I58" s="52"/>
      <c r="J58" s="119"/>
      <c r="K58" s="119"/>
      <c r="L58" s="119"/>
      <c r="M58" s="52"/>
      <c r="N58" s="52"/>
      <c r="O58" s="52"/>
      <c r="P58" s="119"/>
      <c r="Q58" s="119"/>
      <c r="R58" s="119"/>
    </row>
    <row r="60" spans="3:19">
      <c r="K60" s="53"/>
    </row>
    <row r="61" spans="3:19">
      <c r="K61" s="53"/>
    </row>
    <row r="62" spans="3:19">
      <c r="K62" s="53"/>
    </row>
    <row r="65" spans="3:3">
      <c r="C65" s="53"/>
    </row>
    <row r="66" spans="3:3">
      <c r="C66" s="53"/>
    </row>
  </sheetData>
  <mergeCells count="11">
    <mergeCell ref="Q11:R11"/>
    <mergeCell ref="F4:L4"/>
    <mergeCell ref="P4:R4"/>
    <mergeCell ref="D58:F58"/>
    <mergeCell ref="J58:L58"/>
    <mergeCell ref="P58:R58"/>
    <mergeCell ref="E5:P8"/>
    <mergeCell ref="E10:P10"/>
    <mergeCell ref="D55:F55"/>
    <mergeCell ref="J55:L55"/>
    <mergeCell ref="P55:R55"/>
  </mergeCells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spyros5</dc:creator>
  <cp:lastModifiedBy>User</cp:lastModifiedBy>
  <cp:lastPrinted>2017-01-19T12:12:36Z</cp:lastPrinted>
  <dcterms:created xsi:type="dcterms:W3CDTF">2015-01-08T06:57:15Z</dcterms:created>
  <dcterms:modified xsi:type="dcterms:W3CDTF">2017-01-19T19:36:09Z</dcterms:modified>
</cp:coreProperties>
</file>